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dministrative Assistant Files\BOARD INFORMATION\Board Meetings\2022 Winter Board Meeting\Board MEETING Docs PRINTED\"/>
    </mc:Choice>
  </mc:AlternateContent>
  <xr:revisionPtr revIDLastSave="0" documentId="8_{5D05E196-0D03-4E17-BE05-487B5E808B54}" xr6:coauthVersionLast="47" xr6:coauthVersionMax="47" xr10:uidLastSave="{00000000-0000-0000-0000-000000000000}"/>
  <bookViews>
    <workbookView xWindow="-120" yWindow="-120" windowWidth="29040" windowHeight="15840" xr2:uid="{C10A71CE-054D-C743-8ABA-E95C50947BC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16" i="1"/>
  <c r="L15" i="1"/>
  <c r="L14" i="1"/>
  <c r="L13" i="1"/>
  <c r="L12" i="1"/>
  <c r="L10" i="1"/>
  <c r="L9" i="1"/>
  <c r="L8" i="1"/>
  <c r="L7" i="1"/>
  <c r="L5" i="1"/>
  <c r="L4" i="1"/>
  <c r="L3" i="1"/>
  <c r="L2" i="1"/>
  <c r="B22" i="1"/>
  <c r="D22" i="1" s="1"/>
  <c r="E22" i="1" s="1"/>
  <c r="N22" i="1" s="1"/>
  <c r="B21" i="1"/>
  <c r="D21" i="1" s="1"/>
  <c r="B20" i="1"/>
  <c r="D20" i="1" s="1"/>
  <c r="B19" i="1"/>
  <c r="D19" i="1" s="1"/>
  <c r="B18" i="1"/>
  <c r="D18" i="1" s="1"/>
  <c r="E18" i="1" s="1"/>
  <c r="N18" i="1" s="1"/>
  <c r="B16" i="1"/>
  <c r="D16" i="1" s="1"/>
  <c r="B15" i="1"/>
  <c r="B14" i="1"/>
  <c r="D14" i="1" s="1"/>
  <c r="E14" i="1" s="1"/>
  <c r="M14" i="1" s="1"/>
  <c r="B13" i="1"/>
  <c r="D13" i="1" s="1"/>
  <c r="B12" i="1"/>
  <c r="D12" i="1" s="1"/>
  <c r="B10" i="1"/>
  <c r="D10" i="1" s="1"/>
  <c r="B9" i="1"/>
  <c r="B8" i="1"/>
  <c r="D8" i="1" s="1"/>
  <c r="B7" i="1"/>
  <c r="D7" i="1" s="1"/>
  <c r="B5" i="1"/>
  <c r="D5" i="1" s="1"/>
  <c r="E5" i="1" s="1"/>
  <c r="H5" i="1" s="1"/>
  <c r="B4" i="1"/>
  <c r="D4" i="1" s="1"/>
  <c r="E4" i="1" s="1"/>
  <c r="H4" i="1" s="1"/>
  <c r="C3" i="1"/>
  <c r="B3" i="1"/>
  <c r="D3" i="1" s="1"/>
  <c r="C2" i="1"/>
  <c r="B2" i="1"/>
  <c r="H14" i="1" l="1"/>
  <c r="M5" i="1"/>
  <c r="N4" i="1"/>
  <c r="N14" i="1"/>
  <c r="N5" i="1"/>
  <c r="M18" i="1"/>
  <c r="M22" i="1"/>
  <c r="H18" i="1"/>
  <c r="H22" i="1"/>
  <c r="M4" i="1"/>
  <c r="D9" i="1"/>
  <c r="E9" i="1" s="1"/>
  <c r="E10" i="1"/>
  <c r="E16" i="1"/>
  <c r="D15" i="1"/>
  <c r="E15" i="1" s="1"/>
  <c r="D2" i="1"/>
  <c r="E2" i="1" s="1"/>
  <c r="I22" i="1"/>
  <c r="I18" i="1"/>
  <c r="I4" i="1"/>
  <c r="E7" i="1"/>
  <c r="E20" i="1"/>
  <c r="E8" i="1"/>
  <c r="E13" i="1"/>
  <c r="E12" i="1"/>
  <c r="E3" i="1"/>
  <c r="I14" i="1"/>
  <c r="E21" i="1"/>
  <c r="I5" i="1"/>
  <c r="I10" i="1"/>
  <c r="E19" i="1"/>
  <c r="H3" i="1" l="1"/>
  <c r="N3" i="1"/>
  <c r="M3" i="1"/>
  <c r="H2" i="1"/>
  <c r="N2" i="1"/>
  <c r="M2" i="1"/>
  <c r="N21" i="1"/>
  <c r="H21" i="1"/>
  <c r="M21" i="1"/>
  <c r="N13" i="1"/>
  <c r="H13" i="1"/>
  <c r="M13" i="1"/>
  <c r="N15" i="1"/>
  <c r="H15" i="1"/>
  <c r="M15" i="1"/>
  <c r="N20" i="1"/>
  <c r="H20" i="1"/>
  <c r="M20" i="1"/>
  <c r="N10" i="1"/>
  <c r="H10" i="1"/>
  <c r="M10" i="1"/>
  <c r="N12" i="1"/>
  <c r="H12" i="1"/>
  <c r="M12" i="1"/>
  <c r="N7" i="1"/>
  <c r="H7" i="1"/>
  <c r="M7" i="1"/>
  <c r="M9" i="1"/>
  <c r="N9" i="1"/>
  <c r="H9" i="1"/>
  <c r="M19" i="1"/>
  <c r="N19" i="1"/>
  <c r="H19" i="1"/>
  <c r="N8" i="1"/>
  <c r="H8" i="1"/>
  <c r="M8" i="1"/>
  <c r="N16" i="1"/>
  <c r="H16" i="1"/>
  <c r="M16" i="1"/>
  <c r="I16" i="1"/>
  <c r="I2" i="1"/>
  <c r="I15" i="1"/>
  <c r="I9" i="1"/>
  <c r="I3" i="1"/>
  <c r="I8" i="1"/>
  <c r="I7" i="1"/>
  <c r="I13" i="1"/>
  <c r="I21" i="1"/>
  <c r="I20" i="1"/>
  <c r="I19" i="1"/>
  <c r="I12" i="1"/>
</calcChain>
</file>

<file path=xl/sharedStrings.xml><?xml version="1.0" encoding="utf-8"?>
<sst xmlns="http://schemas.openxmlformats.org/spreadsheetml/2006/main" count="32" uniqueCount="32">
  <si>
    <t>Item</t>
  </si>
  <si>
    <t>COG</t>
  </si>
  <si>
    <t>Tailoring</t>
  </si>
  <si>
    <t>Overhead</t>
  </si>
  <si>
    <t>Total Cost</t>
  </si>
  <si>
    <t>Current Net %</t>
  </si>
  <si>
    <t>MCX $</t>
  </si>
  <si>
    <t>Male Blue Coat</t>
  </si>
  <si>
    <t>Male Blue Trousers</t>
  </si>
  <si>
    <t>Male White Trousers</t>
  </si>
  <si>
    <t>Male White Shirt</t>
  </si>
  <si>
    <t>Male Service Coat</t>
  </si>
  <si>
    <t>Male Service Trouser</t>
  </si>
  <si>
    <t>Male LS Khaki Shirt</t>
  </si>
  <si>
    <t xml:space="preserve">Male SS Khaki Shirt </t>
  </si>
  <si>
    <t>Female Blue Coat</t>
  </si>
  <si>
    <t>Female Blue Trousers</t>
  </si>
  <si>
    <t>Female Blue Skirt</t>
  </si>
  <si>
    <t>Female White Trousers</t>
  </si>
  <si>
    <t>Female White Skirt</t>
  </si>
  <si>
    <t>Female Service Coat</t>
  </si>
  <si>
    <t>Female Service Trousers</t>
  </si>
  <si>
    <t>Female Service Skirt</t>
  </si>
  <si>
    <t>Female LS Khaki Shirt</t>
  </si>
  <si>
    <t>Female SS Khaki Shirt</t>
  </si>
  <si>
    <t>Current Profit $</t>
  </si>
  <si>
    <t>New TMS$</t>
  </si>
  <si>
    <t>New Net %</t>
  </si>
  <si>
    <t>% Increase</t>
  </si>
  <si>
    <t>New Profit $</t>
  </si>
  <si>
    <t xml:space="preserve">NonMem </t>
  </si>
  <si>
    <t>Mem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</si>
</sst>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44" fontId="4" fillId="0" borderId="0" xfId="0" applyNumberFormat="1" applyFont="1"/>
    <xf numFmtId="10" fontId="4" fillId="0" borderId="0" xfId="0" applyNumberFormat="1" applyFont="1"/>
    <xf numFmtId="0" fontId="1" fillId="0" borderId="0" xfId="0" applyFont="1"/>
    <xf numFmtId="44" fontId="1" fillId="0" borderId="0" xfId="0" applyNumberFormat="1" applyFont="1"/>
    <xf numFmtId="44" fontId="2" fillId="0" borderId="0" xfId="0" applyNumberFormat="1" applyFont="1"/>
    <xf numFmtId="10" fontId="1" fillId="0" borderId="0" xfId="1" applyNumberFormat="1" applyFont="1"/>
    <xf numFmtId="6" fontId="1" fillId="0" borderId="0" xfId="0" applyNumberFormat="1" applyFont="1"/>
    <xf numFmtId="8" fontId="1" fillId="0" borderId="0" xfId="0" applyNumberFormat="1" applyFont="1"/>
    <xf numFmtId="10" fontId="2" fillId="0" borderId="0" xfId="1" applyNumberFormat="1" applyFont="1"/>
    <xf numFmtId="10" fontId="1" fillId="0" borderId="0" xfId="0" applyNumberFormat="1" applyFont="1"/>
    <xf numFmtId="44" fontId="0" fillId="0" borderId="0" xfId="0" applyNumberFormat="1"/>
    <xf numFmtId="10" fontId="0" fillId="0" borderId="0" xfId="0" applyNumberFormat="1"/>
    <xf numFmtId="44" fontId="6" fillId="0" borderId="0" xfId="0" applyNumberFormat="1" applyFont="1"/>
    <xf numFmtId="44" fontId="0" fillId="0" borderId="0" xfId="0" applyNumberFormat="1" applyFont="1"/>
    <xf numFmtId="44" fontId="5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ein\AppData\Local\Microsoft\Windows\INetCache\Content.Outlook\YCXR81IH\Uniform%20Cost%20by%20Ty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e Blues"/>
      <sheetName val="Male Alphas"/>
      <sheetName val="Female Blues"/>
      <sheetName val="Female Alphas"/>
      <sheetName val="Accessories Other"/>
      <sheetName val="MCA vs MCX"/>
      <sheetName val="Price Evaluations"/>
    </sheetNames>
    <sheetDataSet>
      <sheetData sheetId="0" refreshError="1">
        <row r="2">
          <cell r="F2">
            <v>111.83</v>
          </cell>
        </row>
        <row r="3">
          <cell r="F3">
            <v>2.0625</v>
          </cell>
        </row>
        <row r="4">
          <cell r="F4">
            <v>6.3000000000000007</v>
          </cell>
        </row>
        <row r="5">
          <cell r="F5">
            <v>11.24</v>
          </cell>
        </row>
        <row r="6">
          <cell r="F6">
            <v>3.6700000000000003E-2</v>
          </cell>
        </row>
        <row r="7">
          <cell r="F7">
            <v>10.79</v>
          </cell>
        </row>
        <row r="8">
          <cell r="F8">
            <v>1.5314749999999999</v>
          </cell>
        </row>
        <row r="9">
          <cell r="F9">
            <v>3.6700000000000003E-2</v>
          </cell>
        </row>
        <row r="10">
          <cell r="F10">
            <v>5.85</v>
          </cell>
        </row>
        <row r="11">
          <cell r="F11">
            <v>108.0625</v>
          </cell>
        </row>
        <row r="12">
          <cell r="F12">
            <v>0.67</v>
          </cell>
        </row>
        <row r="13">
          <cell r="F13">
            <v>0.67</v>
          </cell>
        </row>
        <row r="14">
          <cell r="F14">
            <v>9.0700000000000003E-2</v>
          </cell>
        </row>
        <row r="15">
          <cell r="F15">
            <v>0.16</v>
          </cell>
        </row>
        <row r="16">
          <cell r="F16">
            <v>0.05</v>
          </cell>
        </row>
        <row r="17">
          <cell r="F17">
            <v>0.06</v>
          </cell>
        </row>
        <row r="18">
          <cell r="F18">
            <v>62.44</v>
          </cell>
        </row>
        <row r="20">
          <cell r="F20">
            <v>34.79</v>
          </cell>
        </row>
        <row r="21">
          <cell r="F21">
            <v>1.1325000000000001</v>
          </cell>
        </row>
        <row r="22">
          <cell r="F22">
            <v>3.6700000000000003E-2</v>
          </cell>
        </row>
        <row r="23">
          <cell r="F23">
            <v>1.1466399999999999</v>
          </cell>
        </row>
        <row r="24">
          <cell r="F24">
            <v>0.86080000000000001</v>
          </cell>
        </row>
        <row r="25">
          <cell r="F25">
            <v>3.6700000000000003E-2</v>
          </cell>
        </row>
        <row r="26">
          <cell r="F26">
            <v>5.391</v>
          </cell>
        </row>
        <row r="27">
          <cell r="F27">
            <v>50.207500000000003</v>
          </cell>
        </row>
        <row r="28">
          <cell r="F28">
            <v>18.07</v>
          </cell>
        </row>
        <row r="30">
          <cell r="F30">
            <v>34.21</v>
          </cell>
        </row>
        <row r="31">
          <cell r="F31">
            <v>3.6700000000000003E-2</v>
          </cell>
        </row>
        <row r="32">
          <cell r="F32">
            <v>3.6700000000000003E-2</v>
          </cell>
        </row>
        <row r="33">
          <cell r="F33">
            <v>0.76319999999999999</v>
          </cell>
        </row>
        <row r="34">
          <cell r="F34">
            <v>5.1375000000000002</v>
          </cell>
        </row>
        <row r="35">
          <cell r="F35">
            <v>1.4560000000000002</v>
          </cell>
        </row>
        <row r="36">
          <cell r="F36">
            <v>1.1632640000000001</v>
          </cell>
        </row>
        <row r="39">
          <cell r="F39">
            <v>29.33</v>
          </cell>
        </row>
        <row r="40">
          <cell r="F40">
            <v>3.6700000000000003E-2</v>
          </cell>
        </row>
      </sheetData>
      <sheetData sheetId="1" refreshError="1">
        <row r="2">
          <cell r="F2">
            <v>131.36000000000001</v>
          </cell>
        </row>
        <row r="3">
          <cell r="F3">
            <v>1.6299999999999999E-2</v>
          </cell>
        </row>
        <row r="4">
          <cell r="F4">
            <v>3.84</v>
          </cell>
        </row>
        <row r="5">
          <cell r="F5">
            <v>1.6299999999999999E-2</v>
          </cell>
        </row>
        <row r="6">
          <cell r="F6">
            <v>2.34</v>
          </cell>
        </row>
        <row r="7">
          <cell r="F7">
            <v>3.6700000000000003E-2</v>
          </cell>
        </row>
        <row r="8">
          <cell r="F8">
            <v>3.6700000000000003E-2</v>
          </cell>
        </row>
        <row r="9">
          <cell r="F9">
            <v>56.0625</v>
          </cell>
        </row>
        <row r="10">
          <cell r="F10">
            <v>8.2999999999999989</v>
          </cell>
        </row>
        <row r="11">
          <cell r="F11">
            <v>1.534</v>
          </cell>
        </row>
        <row r="12">
          <cell r="F12">
            <v>9.0700000000000003E-2</v>
          </cell>
        </row>
        <row r="13">
          <cell r="F13">
            <v>0.16</v>
          </cell>
        </row>
        <row r="16">
          <cell r="F16">
            <v>33.93</v>
          </cell>
        </row>
        <row r="17">
          <cell r="F17">
            <v>3.6700000000000003E-2</v>
          </cell>
        </row>
        <row r="18">
          <cell r="F18">
            <v>1.1466399999999999</v>
          </cell>
        </row>
        <row r="19">
          <cell r="F19">
            <v>0.86080000000000001</v>
          </cell>
        </row>
        <row r="20">
          <cell r="F20">
            <v>3.6700000000000003E-2</v>
          </cell>
        </row>
        <row r="21">
          <cell r="F21">
            <v>25.357499999999998</v>
          </cell>
        </row>
        <row r="24">
          <cell r="F24">
            <v>35.36</v>
          </cell>
        </row>
        <row r="25">
          <cell r="F25">
            <v>3.6700000000000003E-2</v>
          </cell>
        </row>
        <row r="26">
          <cell r="F26">
            <v>0.29430000000000001</v>
          </cell>
        </row>
        <row r="27">
          <cell r="F27">
            <v>18.648</v>
          </cell>
        </row>
        <row r="30">
          <cell r="F30">
            <v>27.68</v>
          </cell>
        </row>
        <row r="31">
          <cell r="F31">
            <v>3.6700000000000003E-2</v>
          </cell>
        </row>
        <row r="32">
          <cell r="F32">
            <v>0.18312</v>
          </cell>
        </row>
        <row r="33">
          <cell r="F33">
            <v>17.690399999999997</v>
          </cell>
        </row>
      </sheetData>
      <sheetData sheetId="2" refreshError="1">
        <row r="2">
          <cell r="G2">
            <v>111.83</v>
          </cell>
        </row>
        <row r="3">
          <cell r="G3">
            <v>2.1</v>
          </cell>
        </row>
        <row r="4">
          <cell r="G4">
            <v>11.24</v>
          </cell>
        </row>
        <row r="5">
          <cell r="G5">
            <v>3.6700000000000003E-2</v>
          </cell>
        </row>
        <row r="6">
          <cell r="G6">
            <v>6.64</v>
          </cell>
        </row>
        <row r="7">
          <cell r="G7">
            <v>4.68</v>
          </cell>
        </row>
        <row r="8">
          <cell r="G8">
            <v>34.5</v>
          </cell>
        </row>
        <row r="9">
          <cell r="G9">
            <v>0.67</v>
          </cell>
        </row>
        <row r="10">
          <cell r="G10">
            <v>0.67</v>
          </cell>
        </row>
        <row r="11">
          <cell r="G11">
            <v>9.0700000000000003E-2</v>
          </cell>
        </row>
        <row r="12">
          <cell r="G12">
            <v>0.08</v>
          </cell>
        </row>
        <row r="15">
          <cell r="G15">
            <v>1.6299999999999999E-2</v>
          </cell>
        </row>
        <row r="16">
          <cell r="G16">
            <v>3.6700000000000003E-2</v>
          </cell>
        </row>
        <row r="17">
          <cell r="G17">
            <v>2.4899999999999998</v>
          </cell>
        </row>
        <row r="18">
          <cell r="G18">
            <v>3.6700000000000003E-2</v>
          </cell>
        </row>
        <row r="19">
          <cell r="G19">
            <v>17.25</v>
          </cell>
        </row>
        <row r="20">
          <cell r="G20">
            <v>9.0700000000000003E-2</v>
          </cell>
        </row>
        <row r="21">
          <cell r="G21">
            <v>0.26650000000000001</v>
          </cell>
        </row>
        <row r="24">
          <cell r="G24">
            <v>1.6299999999999999E-2</v>
          </cell>
        </row>
        <row r="25">
          <cell r="G25">
            <v>3.6700000000000003E-2</v>
          </cell>
        </row>
        <row r="26">
          <cell r="G26">
            <v>3.6700000000000003E-2</v>
          </cell>
        </row>
        <row r="27">
          <cell r="G27">
            <v>9.0700000000000003E-2</v>
          </cell>
        </row>
        <row r="28">
          <cell r="G28">
            <v>5.391</v>
          </cell>
        </row>
        <row r="29">
          <cell r="G29">
            <v>21.5625</v>
          </cell>
        </row>
        <row r="30">
          <cell r="G30">
            <v>0.26650000000000001</v>
          </cell>
        </row>
        <row r="33">
          <cell r="G33">
            <v>1.6299999999999999E-2</v>
          </cell>
        </row>
        <row r="34">
          <cell r="G34">
            <v>3.6700000000000003E-2</v>
          </cell>
        </row>
        <row r="35">
          <cell r="G35">
            <v>3.6700000000000003E-2</v>
          </cell>
        </row>
        <row r="36">
          <cell r="G36">
            <v>9.0700000000000003E-2</v>
          </cell>
        </row>
        <row r="37">
          <cell r="G37">
            <v>3.75</v>
          </cell>
        </row>
        <row r="38">
          <cell r="G38">
            <v>1.82</v>
          </cell>
        </row>
        <row r="39">
          <cell r="G39">
            <v>0.26650000000000001</v>
          </cell>
        </row>
        <row r="42">
          <cell r="G42">
            <v>4.8899999999999999E-2</v>
          </cell>
        </row>
        <row r="43">
          <cell r="G43">
            <v>3.6700000000000003E-2</v>
          </cell>
        </row>
        <row r="44">
          <cell r="G44">
            <v>3.6700000000000003E-2</v>
          </cell>
        </row>
        <row r="45">
          <cell r="G45">
            <v>9.0700000000000003E-2</v>
          </cell>
        </row>
        <row r="46">
          <cell r="G46">
            <v>4.6875</v>
          </cell>
        </row>
        <row r="47">
          <cell r="G47">
            <v>2.2749999999999999</v>
          </cell>
        </row>
        <row r="48">
          <cell r="G48">
            <v>0.26650000000000001</v>
          </cell>
        </row>
      </sheetData>
      <sheetData sheetId="3" refreshError="1">
        <row r="2">
          <cell r="F2">
            <v>93.98</v>
          </cell>
        </row>
        <row r="3">
          <cell r="F3">
            <v>2.56</v>
          </cell>
        </row>
        <row r="4">
          <cell r="F4">
            <v>3.12</v>
          </cell>
        </row>
        <row r="5">
          <cell r="F5">
            <v>3.6700000000000003E-2</v>
          </cell>
        </row>
        <row r="6">
          <cell r="F6">
            <v>3.6700000000000003E-2</v>
          </cell>
        </row>
        <row r="7">
          <cell r="F7">
            <v>34.5</v>
          </cell>
        </row>
        <row r="8">
          <cell r="F8">
            <v>6.64</v>
          </cell>
        </row>
        <row r="9">
          <cell r="F9">
            <v>9.0700000000000003E-2</v>
          </cell>
        </row>
        <row r="12">
          <cell r="F12">
            <v>35.36</v>
          </cell>
        </row>
        <row r="13">
          <cell r="F13">
            <v>3.6700000000000003E-2</v>
          </cell>
        </row>
        <row r="14">
          <cell r="F14">
            <v>14.363999999999999</v>
          </cell>
        </row>
        <row r="16">
          <cell r="F16">
            <v>0.04</v>
          </cell>
        </row>
        <row r="17">
          <cell r="F17">
            <v>0.04</v>
          </cell>
        </row>
        <row r="18">
          <cell r="F18">
            <v>0.04</v>
          </cell>
        </row>
        <row r="19">
          <cell r="F19">
            <v>0.04</v>
          </cell>
        </row>
        <row r="20">
          <cell r="F20">
            <v>0.04</v>
          </cell>
        </row>
        <row r="21">
          <cell r="F21">
            <v>0.04</v>
          </cell>
        </row>
        <row r="22">
          <cell r="F22">
            <v>21.5625</v>
          </cell>
        </row>
        <row r="23">
          <cell r="F23">
            <v>0.09</v>
          </cell>
        </row>
        <row r="24">
          <cell r="F24">
            <v>0.09</v>
          </cell>
        </row>
        <row r="25">
          <cell r="F25">
            <v>0.27</v>
          </cell>
        </row>
        <row r="26">
          <cell r="F26">
            <v>0.27</v>
          </cell>
        </row>
        <row r="29">
          <cell r="F29">
            <v>33.06</v>
          </cell>
        </row>
        <row r="30">
          <cell r="F30">
            <v>3.6700000000000003E-2</v>
          </cell>
        </row>
        <row r="31">
          <cell r="F31">
            <v>14.363999999999999</v>
          </cell>
        </row>
        <row r="34">
          <cell r="F34">
            <v>17.25</v>
          </cell>
        </row>
        <row r="35">
          <cell r="F35">
            <v>2.4899999999999998</v>
          </cell>
        </row>
        <row r="36">
          <cell r="F36">
            <v>0.39101999999999998</v>
          </cell>
        </row>
        <row r="37">
          <cell r="F37">
            <v>0.27</v>
          </cell>
        </row>
        <row r="38">
          <cell r="F38">
            <v>0.09</v>
          </cell>
        </row>
        <row r="39">
          <cell r="F39">
            <v>0.04</v>
          </cell>
        </row>
        <row r="40">
          <cell r="F40">
            <v>0.04</v>
          </cell>
        </row>
        <row r="41">
          <cell r="F41">
            <v>0.02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B35D8-C176-0A41-B324-941941DCEEDF}">
  <dimension ref="A1:Q24"/>
  <sheetViews>
    <sheetView tabSelected="1" zoomScale="130" zoomScaleNormal="130" workbookViewId="0">
      <selection activeCell="G1" sqref="G1:G1048576"/>
    </sheetView>
  </sheetViews>
  <sheetFormatPr defaultColWidth="8.875" defaultRowHeight="15.75" x14ac:dyDescent="0.25"/>
  <cols>
    <col min="1" max="1" width="20.375" customWidth="1"/>
    <col min="2" max="2" width="10.5" style="12" customWidth="1"/>
    <col min="3" max="3" width="9.5" style="12" customWidth="1"/>
    <col min="4" max="4" width="10" style="12" customWidth="1"/>
    <col min="5" max="5" width="10.75" style="14" customWidth="1"/>
    <col min="6" max="6" width="9.625" style="16" customWidth="1"/>
    <col min="7" max="7" width="11.125" style="12" customWidth="1"/>
    <col min="8" max="8" width="12.875" style="12" customWidth="1"/>
    <col min="9" max="9" width="11.75" style="13" customWidth="1"/>
    <col min="10" max="10" width="9.5" style="5" customWidth="1"/>
    <col min="11" max="11" width="10.375" style="12" customWidth="1"/>
    <col min="12" max="12" width="8.375" style="13" customWidth="1"/>
    <col min="13" max="13" width="10.875" customWidth="1"/>
    <col min="14" max="14" width="10.375" style="13" customWidth="1"/>
  </cols>
  <sheetData>
    <row r="1" spans="1:17" ht="2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30</v>
      </c>
      <c r="G1" s="2" t="s">
        <v>31</v>
      </c>
      <c r="H1" s="2" t="s">
        <v>25</v>
      </c>
      <c r="I1" s="3" t="s">
        <v>5</v>
      </c>
      <c r="J1" s="2" t="s">
        <v>6</v>
      </c>
      <c r="K1" s="2" t="s">
        <v>26</v>
      </c>
      <c r="L1" s="3" t="s">
        <v>28</v>
      </c>
      <c r="M1" s="2" t="s">
        <v>29</v>
      </c>
      <c r="N1" s="3" t="s">
        <v>27</v>
      </c>
    </row>
    <row r="2" spans="1:17" s="4" customFormat="1" x14ac:dyDescent="0.25">
      <c r="A2" s="4" t="s">
        <v>7</v>
      </c>
      <c r="B2" s="5">
        <f>SUM('[1]Male Blues'!F2:F17)</f>
        <v>259.44057500000008</v>
      </c>
      <c r="C2" s="5">
        <f>'[1]Male Blues'!F18</f>
        <v>62.44</v>
      </c>
      <c r="D2" s="5">
        <f>B2*0.3</f>
        <v>77.832172500000027</v>
      </c>
      <c r="E2" s="6">
        <f>SUM(B2:D2)</f>
        <v>399.71274750000009</v>
      </c>
      <c r="F2" s="15">
        <v>440</v>
      </c>
      <c r="G2" s="5">
        <v>415</v>
      </c>
      <c r="H2" s="5">
        <f>G2-E2</f>
        <v>15.287252499999909</v>
      </c>
      <c r="I2" s="7">
        <f>G2/E2-1</f>
        <v>3.8245596608099008E-2</v>
      </c>
      <c r="J2" s="5">
        <v>439</v>
      </c>
      <c r="K2" s="5">
        <v>439</v>
      </c>
      <c r="L2" s="11">
        <f>(K2-G2)/K2</f>
        <v>5.4669703872437359E-2</v>
      </c>
      <c r="M2" s="5">
        <f>K2-E2</f>
        <v>39.287252499999909</v>
      </c>
      <c r="N2" s="11">
        <f>K2/E2-1</f>
        <v>9.8288715448085373E-2</v>
      </c>
      <c r="Q2" s="8"/>
    </row>
    <row r="3" spans="1:17" s="4" customFormat="1" x14ac:dyDescent="0.25">
      <c r="A3" s="4" t="s">
        <v>8</v>
      </c>
      <c r="B3" s="5">
        <f>SUM('[1]Male Blues'!F20:F27)</f>
        <v>93.60184000000001</v>
      </c>
      <c r="C3" s="5">
        <f>'[1]Male Blues'!F28</f>
        <v>18.07</v>
      </c>
      <c r="D3" s="5">
        <f t="shared" ref="D3:D5" si="0">B3*0.3</f>
        <v>28.080552000000001</v>
      </c>
      <c r="E3" s="6">
        <f>SUM(B3:D3)</f>
        <v>139.75239200000001</v>
      </c>
      <c r="F3" s="15">
        <v>169.95</v>
      </c>
      <c r="G3" s="5">
        <v>149</v>
      </c>
      <c r="H3" s="5">
        <f t="shared" ref="H3:H22" si="1">G3-E3</f>
        <v>9.2476079999999854</v>
      </c>
      <c r="I3" s="7">
        <f t="shared" ref="I3:I5" si="2">G3/E3-1</f>
        <v>6.6171375442360736E-2</v>
      </c>
      <c r="J3" s="5">
        <v>149</v>
      </c>
      <c r="K3" s="5">
        <v>149</v>
      </c>
      <c r="L3" s="11">
        <f t="shared" ref="L3:L5" si="3">(K3-G3)/K3</f>
        <v>0</v>
      </c>
      <c r="M3" s="5">
        <f>K3-E3</f>
        <v>9.2476079999999854</v>
      </c>
      <c r="N3" s="11">
        <f>K3/E3-1</f>
        <v>6.6171375442360736E-2</v>
      </c>
    </row>
    <row r="4" spans="1:17" s="4" customFormat="1" x14ac:dyDescent="0.25">
      <c r="A4" s="4" t="s">
        <v>9</v>
      </c>
      <c r="B4" s="5">
        <f>SUM('[1]Male Blues'!F30:F36)</f>
        <v>42.803364000000009</v>
      </c>
      <c r="C4" s="5">
        <v>18.07</v>
      </c>
      <c r="D4" s="5">
        <f t="shared" si="0"/>
        <v>12.841009200000002</v>
      </c>
      <c r="E4" s="6">
        <f>SUM(B4:D4)</f>
        <v>73.714373200000011</v>
      </c>
      <c r="F4" s="15">
        <v>67.95</v>
      </c>
      <c r="G4" s="5">
        <v>57</v>
      </c>
      <c r="H4" s="5">
        <f t="shared" si="1"/>
        <v>-16.714373200000011</v>
      </c>
      <c r="I4" s="7">
        <f t="shared" si="2"/>
        <v>-0.22674510376220647</v>
      </c>
      <c r="J4" s="5">
        <v>49.99</v>
      </c>
      <c r="K4" s="5">
        <v>57</v>
      </c>
      <c r="L4" s="11">
        <f t="shared" si="3"/>
        <v>0</v>
      </c>
      <c r="M4" s="5">
        <f>K4-E4</f>
        <v>-16.714373200000011</v>
      </c>
      <c r="N4" s="11">
        <f>K4/E4-1</f>
        <v>-0.22674510376220647</v>
      </c>
      <c r="Q4" s="8"/>
    </row>
    <row r="5" spans="1:17" s="4" customFormat="1" x14ac:dyDescent="0.25">
      <c r="A5" s="4" t="s">
        <v>10</v>
      </c>
      <c r="B5" s="5">
        <f>SUM('[1]Male Blues'!F39:F40)</f>
        <v>29.366699999999998</v>
      </c>
      <c r="C5" s="5"/>
      <c r="D5" s="5">
        <f t="shared" si="0"/>
        <v>8.8100099999999983</v>
      </c>
      <c r="E5" s="6">
        <f>SUM(B5:D5)</f>
        <v>38.17671</v>
      </c>
      <c r="F5" s="15">
        <v>49.95</v>
      </c>
      <c r="G5" s="5">
        <v>45</v>
      </c>
      <c r="H5" s="5">
        <f t="shared" si="1"/>
        <v>6.8232900000000001</v>
      </c>
      <c r="I5" s="7">
        <f t="shared" si="2"/>
        <v>0.17872912568945831</v>
      </c>
      <c r="J5" s="5">
        <v>59.5</v>
      </c>
      <c r="K5" s="15">
        <v>59.5</v>
      </c>
      <c r="L5" s="11">
        <f t="shared" si="3"/>
        <v>0.24369747899159663</v>
      </c>
      <c r="M5" s="5">
        <f>K5-E5</f>
        <v>21.32329</v>
      </c>
      <c r="N5" s="11">
        <f>K5/E5-1</f>
        <v>0.55854184396717277</v>
      </c>
      <c r="Q5" s="9"/>
    </row>
    <row r="6" spans="1:17" s="4" customFormat="1" x14ac:dyDescent="0.25">
      <c r="B6" s="5"/>
      <c r="C6" s="5"/>
      <c r="D6" s="5"/>
      <c r="E6" s="6"/>
      <c r="F6" s="15"/>
      <c r="G6" s="5"/>
      <c r="H6" s="5"/>
      <c r="I6" s="7"/>
      <c r="J6" s="5"/>
      <c r="K6" s="5"/>
      <c r="L6" s="11"/>
      <c r="N6" s="11"/>
    </row>
    <row r="7" spans="1:17" s="4" customFormat="1" x14ac:dyDescent="0.25">
      <c r="A7" s="4" t="s">
        <v>11</v>
      </c>
      <c r="B7" s="5">
        <f>SUM('[1]Male Alphas'!F2:F13)</f>
        <v>203.79320000000001</v>
      </c>
      <c r="C7" s="5">
        <v>62.44</v>
      </c>
      <c r="D7" s="5">
        <f t="shared" ref="D7:D10" si="4">B7*0.3</f>
        <v>61.13796</v>
      </c>
      <c r="E7" s="6">
        <f t="shared" ref="E7:E22" si="5">SUM(B7:D7)</f>
        <v>327.37116000000003</v>
      </c>
      <c r="F7" s="15">
        <v>374.95</v>
      </c>
      <c r="G7" s="5">
        <v>335</v>
      </c>
      <c r="H7" s="5">
        <f t="shared" si="1"/>
        <v>7.6288399999999683</v>
      </c>
      <c r="I7" s="7">
        <f t="shared" ref="I7:I10" si="6">G7/E7-1</f>
        <v>2.3303335577880446E-2</v>
      </c>
      <c r="J7" s="5">
        <v>339</v>
      </c>
      <c r="K7" s="5">
        <v>339</v>
      </c>
      <c r="L7" s="11">
        <f t="shared" ref="L7:L10" si="7">(K7-G7)/K7</f>
        <v>1.1799410029498525E-2</v>
      </c>
      <c r="M7" s="5">
        <f>K7-E7</f>
        <v>11.628839999999968</v>
      </c>
      <c r="N7" s="11">
        <f>K7/E7-1</f>
        <v>3.5521882868362553E-2</v>
      </c>
    </row>
    <row r="8" spans="1:17" s="4" customFormat="1" x14ac:dyDescent="0.25">
      <c r="A8" s="4" t="s">
        <v>12</v>
      </c>
      <c r="B8" s="5">
        <f>SUM('[1]Male Alphas'!F16:F21)</f>
        <v>61.368340000000003</v>
      </c>
      <c r="C8" s="5">
        <v>18.07</v>
      </c>
      <c r="D8" s="5">
        <f t="shared" si="4"/>
        <v>18.410502000000001</v>
      </c>
      <c r="E8" s="6">
        <f t="shared" si="5"/>
        <v>97.848842000000019</v>
      </c>
      <c r="F8" s="15">
        <v>104.95</v>
      </c>
      <c r="G8" s="5">
        <v>94</v>
      </c>
      <c r="H8" s="5">
        <f t="shared" si="1"/>
        <v>-3.848842000000019</v>
      </c>
      <c r="I8" s="7">
        <f t="shared" si="6"/>
        <v>-3.9334568721825169E-2</v>
      </c>
      <c r="J8" s="5">
        <v>99</v>
      </c>
      <c r="K8" s="5">
        <v>99</v>
      </c>
      <c r="L8" s="11">
        <f t="shared" si="7"/>
        <v>5.0505050505050504E-2</v>
      </c>
      <c r="M8" s="5">
        <f>K8-E8</f>
        <v>1.151157999999981</v>
      </c>
      <c r="N8" s="11">
        <f>K8/E8-1</f>
        <v>1.1764656346162861E-2</v>
      </c>
    </row>
    <row r="9" spans="1:17" s="4" customFormat="1" x14ac:dyDescent="0.25">
      <c r="A9" s="4" t="s">
        <v>13</v>
      </c>
      <c r="B9" s="5">
        <f>SUM('[1]Male Alphas'!F24:F27)</f>
        <v>54.338999999999999</v>
      </c>
      <c r="C9" s="5"/>
      <c r="D9" s="5">
        <f t="shared" si="4"/>
        <v>16.3017</v>
      </c>
      <c r="E9" s="6">
        <f t="shared" si="5"/>
        <v>70.640699999999995</v>
      </c>
      <c r="F9" s="15">
        <v>81.95</v>
      </c>
      <c r="G9" s="5">
        <v>71</v>
      </c>
      <c r="H9" s="5">
        <f t="shared" si="1"/>
        <v>0.35930000000000462</v>
      </c>
      <c r="I9" s="7">
        <f t="shared" si="6"/>
        <v>5.086302938674292E-3</v>
      </c>
      <c r="J9" s="5">
        <v>72.5</v>
      </c>
      <c r="K9" s="5">
        <v>72.5</v>
      </c>
      <c r="L9" s="11">
        <f t="shared" si="7"/>
        <v>2.0689655172413793E-2</v>
      </c>
      <c r="M9" s="5">
        <f>K9-E9</f>
        <v>1.8593000000000046</v>
      </c>
      <c r="N9" s="11">
        <f>K9/E9-1</f>
        <v>2.6320520606392783E-2</v>
      </c>
    </row>
    <row r="10" spans="1:17" s="4" customFormat="1" x14ac:dyDescent="0.25">
      <c r="A10" s="4" t="s">
        <v>14</v>
      </c>
      <c r="B10" s="5">
        <f>SUM('[1]Male Alphas'!F30:F33)</f>
        <v>45.590219999999995</v>
      </c>
      <c r="C10" s="5"/>
      <c r="D10" s="5">
        <f t="shared" si="4"/>
        <v>13.677065999999998</v>
      </c>
      <c r="E10" s="6">
        <f t="shared" si="5"/>
        <v>59.267285999999991</v>
      </c>
      <c r="F10" s="15">
        <v>67.5</v>
      </c>
      <c r="G10" s="5">
        <v>60.25</v>
      </c>
      <c r="H10" s="5">
        <f t="shared" si="1"/>
        <v>0.98271400000000853</v>
      </c>
      <c r="I10" s="7">
        <f t="shared" si="6"/>
        <v>1.6581052825668685E-2</v>
      </c>
      <c r="J10" s="5"/>
      <c r="K10" s="5">
        <v>60.25</v>
      </c>
      <c r="L10" s="11">
        <f t="shared" si="7"/>
        <v>0</v>
      </c>
      <c r="M10" s="5">
        <f>K10-E10</f>
        <v>0.98271400000000853</v>
      </c>
      <c r="N10" s="11">
        <f>K10/E10-1</f>
        <v>1.6581052825668685E-2</v>
      </c>
    </row>
    <row r="11" spans="1:17" s="4" customFormat="1" x14ac:dyDescent="0.25">
      <c r="B11" s="5"/>
      <c r="C11" s="5"/>
      <c r="D11" s="5"/>
      <c r="E11" s="6"/>
      <c r="F11" s="15"/>
      <c r="G11" s="5"/>
      <c r="H11" s="5"/>
      <c r="I11" s="7"/>
      <c r="J11" s="5"/>
      <c r="K11" s="5"/>
      <c r="L11" s="11"/>
      <c r="N11" s="11"/>
    </row>
    <row r="12" spans="1:17" s="4" customFormat="1" x14ac:dyDescent="0.25">
      <c r="A12" s="4" t="s">
        <v>15</v>
      </c>
      <c r="B12" s="5">
        <f>SUM('[1]Female Blues'!G2:G12)</f>
        <v>172.53739999999996</v>
      </c>
      <c r="C12" s="5">
        <v>62.44</v>
      </c>
      <c r="D12" s="5">
        <f t="shared" ref="D12:D16" si="8">B12*0.3</f>
        <v>51.761219999999987</v>
      </c>
      <c r="E12" s="6">
        <f t="shared" si="5"/>
        <v>286.73861999999997</v>
      </c>
      <c r="F12" s="15">
        <v>369.95</v>
      </c>
      <c r="G12" s="5">
        <v>332.96</v>
      </c>
      <c r="H12" s="5">
        <f t="shared" si="1"/>
        <v>46.221380000000011</v>
      </c>
      <c r="I12" s="7">
        <f t="shared" ref="I12:I16" si="9">G12/E12-1</f>
        <v>0.16119691166819461</v>
      </c>
      <c r="J12" s="5">
        <v>379.99</v>
      </c>
      <c r="K12" s="5">
        <v>379.99</v>
      </c>
      <c r="L12" s="11">
        <f t="shared" ref="L12:L16" si="10">(K12-G12)/K12</f>
        <v>0.12376641490565549</v>
      </c>
      <c r="M12" s="5">
        <f>K12-E12</f>
        <v>93.25138000000004</v>
      </c>
      <c r="N12" s="11">
        <f>K12/E12-1</f>
        <v>0.32521388294328846</v>
      </c>
    </row>
    <row r="13" spans="1:17" s="4" customFormat="1" x14ac:dyDescent="0.25">
      <c r="A13" s="4" t="s">
        <v>16</v>
      </c>
      <c r="B13" s="5">
        <f>SUM('[1]Female Blues'!G24:G30)</f>
        <v>27.400400000000001</v>
      </c>
      <c r="C13" s="5">
        <v>29.82</v>
      </c>
      <c r="D13" s="5">
        <f t="shared" si="8"/>
        <v>8.2201199999999996</v>
      </c>
      <c r="E13" s="6">
        <f t="shared" si="5"/>
        <v>65.440519999999992</v>
      </c>
      <c r="F13" s="15">
        <v>94.95</v>
      </c>
      <c r="G13" s="5">
        <v>92</v>
      </c>
      <c r="H13" s="5">
        <f t="shared" si="1"/>
        <v>26.559480000000008</v>
      </c>
      <c r="I13" s="7">
        <f t="shared" si="9"/>
        <v>0.40585679942641062</v>
      </c>
      <c r="J13" s="5">
        <v>99</v>
      </c>
      <c r="K13" s="5">
        <v>99</v>
      </c>
      <c r="L13" s="11">
        <f t="shared" si="10"/>
        <v>7.0707070707070704E-2</v>
      </c>
      <c r="M13" s="5">
        <f>K13-E13</f>
        <v>33.559480000000008</v>
      </c>
      <c r="N13" s="11">
        <f>K13/E13-1</f>
        <v>0.51282416460015923</v>
      </c>
    </row>
    <row r="14" spans="1:17" s="4" customFormat="1" x14ac:dyDescent="0.25">
      <c r="A14" s="4" t="s">
        <v>17</v>
      </c>
      <c r="B14" s="5">
        <f>SUM('[1]Female Blues'!G15:G21)</f>
        <v>20.186900000000001</v>
      </c>
      <c r="C14" s="5">
        <v>29.82</v>
      </c>
      <c r="D14" s="5">
        <f t="shared" si="8"/>
        <v>6.0560700000000001</v>
      </c>
      <c r="E14" s="6">
        <f t="shared" si="5"/>
        <v>56.06297</v>
      </c>
      <c r="F14" s="15">
        <v>99.95</v>
      </c>
      <c r="G14" s="5">
        <v>89</v>
      </c>
      <c r="H14" s="5">
        <f t="shared" si="1"/>
        <v>32.93703</v>
      </c>
      <c r="I14" s="7">
        <f t="shared" si="9"/>
        <v>0.58750062652763502</v>
      </c>
      <c r="J14" s="5"/>
      <c r="K14" s="5">
        <v>89</v>
      </c>
      <c r="L14" s="11">
        <f t="shared" si="10"/>
        <v>0</v>
      </c>
      <c r="M14" s="5">
        <f>K14-E14</f>
        <v>32.93703</v>
      </c>
      <c r="N14" s="11">
        <f>K14/E14-1</f>
        <v>0.58750062652763502</v>
      </c>
    </row>
    <row r="15" spans="1:17" s="4" customFormat="1" x14ac:dyDescent="0.25">
      <c r="A15" s="4" t="s">
        <v>18</v>
      </c>
      <c r="B15" s="5">
        <f>SUM('[1]Female Blues'!G42:G48)</f>
        <v>7.4419999999999993</v>
      </c>
      <c r="C15" s="5">
        <v>29.82</v>
      </c>
      <c r="D15" s="5">
        <f t="shared" si="8"/>
        <v>2.2325999999999997</v>
      </c>
      <c r="E15" s="6">
        <f t="shared" si="5"/>
        <v>39.494599999999998</v>
      </c>
      <c r="F15" s="15">
        <v>56.95</v>
      </c>
      <c r="G15" s="5">
        <v>51.25</v>
      </c>
      <c r="H15" s="5">
        <f t="shared" si="1"/>
        <v>11.755400000000002</v>
      </c>
      <c r="I15" s="7">
        <f t="shared" si="9"/>
        <v>0.29764575410309257</v>
      </c>
      <c r="J15" s="5">
        <v>45</v>
      </c>
      <c r="K15" s="5">
        <v>51.25</v>
      </c>
      <c r="L15" s="11">
        <f t="shared" si="10"/>
        <v>0</v>
      </c>
      <c r="M15" s="5">
        <f>K15-E15</f>
        <v>11.755400000000002</v>
      </c>
      <c r="N15" s="11">
        <f>K15/E15-1</f>
        <v>0.29764575410309257</v>
      </c>
    </row>
    <row r="16" spans="1:17" s="4" customFormat="1" x14ac:dyDescent="0.25">
      <c r="A16" s="4" t="s">
        <v>19</v>
      </c>
      <c r="B16" s="5">
        <f>SUM('[1]Female Blues'!G33:G39)</f>
        <v>6.0168999999999997</v>
      </c>
      <c r="C16" s="5">
        <v>29.82</v>
      </c>
      <c r="D16" s="5">
        <f t="shared" si="8"/>
        <v>1.8050699999999997</v>
      </c>
      <c r="E16" s="6">
        <f t="shared" si="5"/>
        <v>37.641970000000001</v>
      </c>
      <c r="F16" s="15">
        <v>65</v>
      </c>
      <c r="G16" s="5">
        <v>55</v>
      </c>
      <c r="H16" s="5">
        <f t="shared" si="1"/>
        <v>17.358029999999999</v>
      </c>
      <c r="I16" s="7">
        <f t="shared" si="9"/>
        <v>0.46113500435816723</v>
      </c>
      <c r="J16" s="5"/>
      <c r="K16" s="5">
        <v>55</v>
      </c>
      <c r="L16" s="11">
        <f t="shared" si="10"/>
        <v>0</v>
      </c>
      <c r="M16" s="5">
        <f>K16-E16</f>
        <v>17.358029999999999</v>
      </c>
      <c r="N16" s="11">
        <f>K16/E16-1</f>
        <v>0.46113500435816723</v>
      </c>
    </row>
    <row r="17" spans="1:14" s="4" customFormat="1" x14ac:dyDescent="0.25">
      <c r="B17" s="5"/>
      <c r="C17" s="5"/>
      <c r="D17" s="5"/>
      <c r="E17" s="6"/>
      <c r="F17" s="15"/>
      <c r="G17" s="5"/>
      <c r="H17" s="5"/>
      <c r="I17" s="7"/>
      <c r="J17" s="5"/>
      <c r="K17" s="5"/>
      <c r="L17" s="11"/>
      <c r="N17" s="11"/>
    </row>
    <row r="18" spans="1:14" s="4" customFormat="1" x14ac:dyDescent="0.25">
      <c r="A18" s="4" t="s">
        <v>20</v>
      </c>
      <c r="B18" s="5">
        <f>SUM('[1]Female Alphas'!F2:F9)</f>
        <v>140.9641</v>
      </c>
      <c r="C18" s="5">
        <v>62.44</v>
      </c>
      <c r="D18" s="5">
        <f t="shared" ref="D18:D22" si="11">B18*0.3</f>
        <v>42.289229999999996</v>
      </c>
      <c r="E18" s="6">
        <f t="shared" si="5"/>
        <v>245.69333</v>
      </c>
      <c r="F18" s="15">
        <v>309.95</v>
      </c>
      <c r="G18" s="5">
        <v>280</v>
      </c>
      <c r="H18" s="5">
        <f t="shared" si="1"/>
        <v>34.306669999999997</v>
      </c>
      <c r="I18" s="7">
        <f t="shared" ref="I18:I22" si="12">G18/E18-1</f>
        <v>0.13963207711011116</v>
      </c>
      <c r="J18" s="5">
        <v>289</v>
      </c>
      <c r="K18" s="5">
        <v>289</v>
      </c>
      <c r="L18" s="11">
        <f t="shared" ref="L18:L22" si="13">(K18-G18)/K18</f>
        <v>3.1141868512110725E-2</v>
      </c>
      <c r="M18" s="5">
        <f>K18-E18</f>
        <v>43.306669999999997</v>
      </c>
      <c r="N18" s="11">
        <f>K18/E18-1</f>
        <v>0.17626310816007895</v>
      </c>
    </row>
    <row r="19" spans="1:14" s="4" customFormat="1" x14ac:dyDescent="0.25">
      <c r="A19" s="4" t="s">
        <v>21</v>
      </c>
      <c r="B19" s="5">
        <f>SUM('[1]Female Alphas'!F16:F26)</f>
        <v>22.522499999999997</v>
      </c>
      <c r="C19" s="5">
        <v>29.82</v>
      </c>
      <c r="D19" s="5">
        <f t="shared" si="11"/>
        <v>6.7567499999999994</v>
      </c>
      <c r="E19" s="6">
        <f t="shared" si="5"/>
        <v>59.099249999999998</v>
      </c>
      <c r="F19" s="15">
        <v>102</v>
      </c>
      <c r="G19" s="5">
        <v>92</v>
      </c>
      <c r="H19" s="5">
        <f t="shared" si="1"/>
        <v>32.900750000000002</v>
      </c>
      <c r="I19" s="7">
        <f t="shared" si="12"/>
        <v>0.55670334225899665</v>
      </c>
      <c r="J19" s="5">
        <v>99</v>
      </c>
      <c r="K19" s="5">
        <v>99</v>
      </c>
      <c r="L19" s="11">
        <f t="shared" si="13"/>
        <v>7.0707070707070704E-2</v>
      </c>
      <c r="M19" s="5">
        <f>K19-E19</f>
        <v>39.900750000000002</v>
      </c>
      <c r="N19" s="11">
        <f>K19/E19-1</f>
        <v>0.67514816177870274</v>
      </c>
    </row>
    <row r="20" spans="1:14" s="4" customFormat="1" x14ac:dyDescent="0.25">
      <c r="A20" s="4" t="s">
        <v>22</v>
      </c>
      <c r="B20" s="5">
        <f>SUM('[1]Female Alphas'!F34:F41)</f>
        <v>20.591019999999997</v>
      </c>
      <c r="C20" s="5">
        <v>29.82</v>
      </c>
      <c r="D20" s="5">
        <f t="shared" si="11"/>
        <v>6.1773059999999989</v>
      </c>
      <c r="E20" s="6">
        <f t="shared" si="5"/>
        <v>56.588325999999995</v>
      </c>
      <c r="F20" s="15">
        <v>99.95</v>
      </c>
      <c r="G20" s="5">
        <v>89</v>
      </c>
      <c r="H20" s="5">
        <f t="shared" si="1"/>
        <v>32.411674000000005</v>
      </c>
      <c r="I20" s="7">
        <f t="shared" si="12"/>
        <v>0.57276255176730273</v>
      </c>
      <c r="J20" s="5"/>
      <c r="K20" s="5">
        <v>89</v>
      </c>
      <c r="L20" s="11">
        <f t="shared" si="13"/>
        <v>0</v>
      </c>
      <c r="M20" s="5">
        <f>K20-E20</f>
        <v>32.411674000000005</v>
      </c>
      <c r="N20" s="11">
        <f>K20/E20-1</f>
        <v>0.57276255176730273</v>
      </c>
    </row>
    <row r="21" spans="1:14" s="4" customFormat="1" x14ac:dyDescent="0.25">
      <c r="A21" s="4" t="s">
        <v>23</v>
      </c>
      <c r="B21" s="5">
        <f>SUM('[1]Female Alphas'!F12:F14)</f>
        <v>49.7607</v>
      </c>
      <c r="C21" s="5"/>
      <c r="D21" s="5">
        <f t="shared" si="11"/>
        <v>14.92821</v>
      </c>
      <c r="E21" s="6">
        <f t="shared" si="5"/>
        <v>64.688909999999993</v>
      </c>
      <c r="F21" s="15">
        <v>64.95</v>
      </c>
      <c r="G21" s="5">
        <v>59.75</v>
      </c>
      <c r="H21" s="5">
        <f t="shared" si="1"/>
        <v>-4.9389099999999928</v>
      </c>
      <c r="I21" s="7">
        <f t="shared" si="12"/>
        <v>-7.6348635337958104E-2</v>
      </c>
      <c r="J21" s="5">
        <v>60</v>
      </c>
      <c r="K21" s="5">
        <v>60</v>
      </c>
      <c r="L21" s="11">
        <f t="shared" si="13"/>
        <v>4.1666666666666666E-3</v>
      </c>
      <c r="M21" s="5">
        <f>K21-E21</f>
        <v>-4.6889099999999928</v>
      </c>
      <c r="N21" s="11">
        <f>K21/E21-1</f>
        <v>-7.2483985276610707E-2</v>
      </c>
    </row>
    <row r="22" spans="1:14" s="4" customFormat="1" x14ac:dyDescent="0.25">
      <c r="A22" s="4" t="s">
        <v>24</v>
      </c>
      <c r="B22" s="5">
        <f>SUM('[1]Female Alphas'!F29:F31)</f>
        <v>47.460700000000003</v>
      </c>
      <c r="C22" s="5"/>
      <c r="D22" s="5">
        <f t="shared" si="11"/>
        <v>14.23821</v>
      </c>
      <c r="E22" s="6">
        <f t="shared" si="5"/>
        <v>61.698910000000005</v>
      </c>
      <c r="F22" s="15">
        <v>58.75</v>
      </c>
      <c r="G22" s="5">
        <v>54</v>
      </c>
      <c r="H22" s="5">
        <f t="shared" si="1"/>
        <v>-7.698910000000005</v>
      </c>
      <c r="I22" s="7">
        <f t="shared" si="12"/>
        <v>-0.12478194509432994</v>
      </c>
      <c r="J22" s="5"/>
      <c r="K22" s="5">
        <v>54</v>
      </c>
      <c r="L22" s="11">
        <f t="shared" si="13"/>
        <v>0</v>
      </c>
      <c r="M22" s="5">
        <f>K22-E22</f>
        <v>-7.698910000000005</v>
      </c>
      <c r="N22" s="11">
        <f>K22/E22-1</f>
        <v>-0.12478194509432994</v>
      </c>
    </row>
    <row r="23" spans="1:14" s="4" customFormat="1" x14ac:dyDescent="0.25">
      <c r="B23" s="5"/>
      <c r="C23" s="5"/>
      <c r="D23" s="5"/>
      <c r="E23" s="6"/>
      <c r="F23" s="15"/>
      <c r="G23" s="5"/>
      <c r="H23" s="5"/>
      <c r="I23" s="10"/>
      <c r="J23" s="5"/>
      <c r="K23" s="5"/>
      <c r="L23" s="11"/>
      <c r="N23" s="11"/>
    </row>
    <row r="24" spans="1:14" s="4" customFormat="1" x14ac:dyDescent="0.25">
      <c r="B24" s="5"/>
      <c r="C24" s="5"/>
      <c r="D24" s="5"/>
      <c r="E24" s="6"/>
      <c r="F24" s="15"/>
      <c r="G24" s="5"/>
      <c r="H24" s="5"/>
      <c r="I24" s="11"/>
      <c r="J24" s="5"/>
      <c r="K24" s="5"/>
      <c r="L24" s="11"/>
      <c r="N2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Sherry Linhares</cp:lastModifiedBy>
  <dcterms:created xsi:type="dcterms:W3CDTF">2022-01-24T16:34:40Z</dcterms:created>
  <dcterms:modified xsi:type="dcterms:W3CDTF">2022-02-01T15:16:07Z</dcterms:modified>
</cp:coreProperties>
</file>